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80" windowHeight="4260" activeTab="2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'Sheet1'!$C$1:$T$58</definedName>
    <definedName name="_xlnm.Print_Area" localSheetId="1">'Sheet2'!$A$1:$K$52</definedName>
  </definedNames>
  <calcPr fullCalcOnLoad="1"/>
</workbook>
</file>

<file path=xl/sharedStrings.xml><?xml version="1.0" encoding="utf-8"?>
<sst xmlns="http://schemas.openxmlformats.org/spreadsheetml/2006/main" count="133" uniqueCount="110">
  <si>
    <t>DR</t>
  </si>
  <si>
    <t>CR</t>
  </si>
  <si>
    <t>Stock of completed units</t>
  </si>
  <si>
    <t>Development in progress</t>
  </si>
  <si>
    <t>Trade debtors</t>
  </si>
  <si>
    <t>Other debtors, deposits &amp; prepayments</t>
  </si>
  <si>
    <t>Fixed deposits</t>
  </si>
  <si>
    <t>Cash and bank balances</t>
  </si>
  <si>
    <t>Provision for taxation</t>
  </si>
  <si>
    <t>BALANCE SHEET</t>
  </si>
  <si>
    <t>Share Capital</t>
  </si>
  <si>
    <t>Capital Reserve</t>
  </si>
  <si>
    <t>PROFIT &amp; LOSS A/C</t>
  </si>
  <si>
    <t>Turnover</t>
  </si>
  <si>
    <t>(a)</t>
  </si>
  <si>
    <t>(b)</t>
  </si>
  <si>
    <t>Investment income</t>
  </si>
  <si>
    <t>(c)</t>
  </si>
  <si>
    <t>(d)</t>
  </si>
  <si>
    <t>Exceptional items</t>
  </si>
  <si>
    <t>(e)</t>
  </si>
  <si>
    <t>(f)</t>
  </si>
  <si>
    <t>(g)</t>
  </si>
  <si>
    <t>and extraordinary items.</t>
  </si>
  <si>
    <t>(h)</t>
  </si>
  <si>
    <t>(i)</t>
  </si>
  <si>
    <t>(i)  Profit/(loss) after taxation before</t>
  </si>
  <si>
    <t xml:space="preserve">     deducting minority interests</t>
  </si>
  <si>
    <t>(ii) Less minority interests</t>
  </si>
  <si>
    <t>(j)</t>
  </si>
  <si>
    <t>Profit/(loss) after taxation attributable</t>
  </si>
  <si>
    <t>to members of the company</t>
  </si>
  <si>
    <t>(k)</t>
  </si>
  <si>
    <t>Extraordinary items</t>
  </si>
  <si>
    <t>(l)</t>
  </si>
  <si>
    <t>Profit/(loss) after taxation and extraordinary</t>
  </si>
  <si>
    <t>items attributable to members of the company</t>
  </si>
  <si>
    <t>KELADI MAJU BERHAD</t>
  </si>
  <si>
    <t>(Company No : 154232-K)</t>
  </si>
  <si>
    <t>CONSOLIDATED INCOME STATEMENT</t>
  </si>
  <si>
    <t>(The figures have not been audited)</t>
  </si>
  <si>
    <t>QUARTER</t>
  </si>
  <si>
    <t>RM'000</t>
  </si>
  <si>
    <t>INDIVIDUAL</t>
  </si>
  <si>
    <t>Todate</t>
  </si>
  <si>
    <t>Corresponding</t>
  </si>
  <si>
    <t>Period</t>
  </si>
  <si>
    <t>Preceding Year</t>
  </si>
  <si>
    <t>Earnings Per Share based on 2(j) above after</t>
  </si>
  <si>
    <t>CONSOLIDATED BALANCE SHEET</t>
  </si>
  <si>
    <t>AS AT</t>
  </si>
  <si>
    <t xml:space="preserve">AS AT </t>
  </si>
  <si>
    <t>END OF</t>
  </si>
  <si>
    <t xml:space="preserve">CURRENT 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</si>
  <si>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</si>
  <si>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</si>
  <si>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</si>
  <si>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</si>
  <si>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</si>
  <si>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</si>
  <si>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Land Held For Future Development</t>
  </si>
  <si>
    <t>Non-Current Development Properties</t>
  </si>
  <si>
    <t>Intangible Assets</t>
  </si>
  <si>
    <t>Current Assets</t>
  </si>
  <si>
    <t>Current Liabilities</t>
  </si>
  <si>
    <t>Trade creditors</t>
  </si>
  <si>
    <t>Other creditors and accrual</t>
  </si>
  <si>
    <t>Net Current Assets</t>
  </si>
  <si>
    <t>Expenditure Carried Forward</t>
  </si>
  <si>
    <t>Shareholders' Fund</t>
  </si>
  <si>
    <t>Reserves</t>
  </si>
  <si>
    <t>Share Premium</t>
  </si>
  <si>
    <t>Retained Profit</t>
  </si>
  <si>
    <t>Minority Interests</t>
  </si>
  <si>
    <t>Net Tangible Assets Per Share (sen)</t>
  </si>
  <si>
    <t>Reserve Arising On Consolidation</t>
  </si>
  <si>
    <t>(AUDITED)</t>
  </si>
  <si>
    <t>(UNAUDITED)</t>
  </si>
  <si>
    <t>(ii)</t>
  </si>
  <si>
    <t>Current Year</t>
  </si>
  <si>
    <t>(Incorporated in Malaysia under the Companies Act, 1965)</t>
  </si>
  <si>
    <t xml:space="preserve">Other income including interest income </t>
  </si>
  <si>
    <t>Operating profit /(loss) before interest on borrowings,</t>
  </si>
  <si>
    <t>depreciation &amp; amortization, exceptional items, income</t>
  </si>
  <si>
    <t>tax, minority interests and extraordinary items</t>
  </si>
  <si>
    <t>Profit /(loss) before taxation, minority interests</t>
  </si>
  <si>
    <t>Basic (based on 75,831,000 ordinary shares ) (sen)</t>
  </si>
  <si>
    <t>( Incorporated in Malaysia under the Companies Act, 1965 )</t>
  </si>
  <si>
    <t xml:space="preserve">Less interest on borrowings </t>
  </si>
  <si>
    <t>Less depreciation and amortization</t>
  </si>
  <si>
    <t>Share in the results of associated companies</t>
  </si>
  <si>
    <t>Operating profit/(loss) after interest on borrowings,</t>
  </si>
  <si>
    <t xml:space="preserve">depreciation and amortization and exceptional </t>
  </si>
  <si>
    <t xml:space="preserve">items but before income tax, minority interests and   </t>
  </si>
  <si>
    <t>extraordinary items</t>
  </si>
  <si>
    <t>Fully diluted (sen)</t>
  </si>
  <si>
    <t>n/a</t>
  </si>
  <si>
    <t xml:space="preserve">deducting any provision for preference dividends, </t>
  </si>
  <si>
    <t>if any :-</t>
  </si>
  <si>
    <t>Hire Purchase Creditors</t>
  </si>
  <si>
    <t>Net tangible assets per share (sen)</t>
  </si>
  <si>
    <t>Dividend per share</t>
  </si>
  <si>
    <t>nil</t>
  </si>
  <si>
    <t>Deferred Taxation</t>
  </si>
  <si>
    <t>CUMULATIVE</t>
  </si>
  <si>
    <t>Less : Taxation</t>
  </si>
  <si>
    <t xml:space="preserve">The Board of Directors is pleased to announce the quarterly report on consolidated results for the third </t>
  </si>
  <si>
    <t>financial quarter ended 31 October 1999 as follows :</t>
  </si>
  <si>
    <t>Third Quarter</t>
  </si>
  <si>
    <t>Director and shareholder's advances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</si>
</sst>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#,##0"/>
    <numFmt numFmtId="167" formatCode="0.000000"/>
    <numFmt numFmtId="168" formatCode="0.00000"/>
    <numFmt numFmtId="169" formatCode="0.0000"/>
    <numFmt numFmtId="170" formatCode="0.000"/>
  </numFmts>
  <fonts count="10">
    <font>
      <sz val="12"/>
      <name val="Times New Roman"/>
      <family val="0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0" applyNumberFormat="1" applyAlignment="1">
      <alignment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165" fontId="0" fillId="0" borderId="2" xfId="15" applyNumberForma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5" fontId="1" fillId="0" borderId="0" xfId="15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5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0" fontId="0" fillId="0" borderId="6" xfId="0" applyBorder="1" applyAlignment="1">
      <alignment/>
    </xf>
    <xf numFmtId="165" fontId="0" fillId="0" borderId="5" xfId="15" applyNumberFormat="1" applyBorder="1" applyAlignment="1">
      <alignment/>
    </xf>
    <xf numFmtId="165" fontId="0" fillId="0" borderId="9" xfId="15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5" xfId="15" applyNumberFormat="1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0" fillId="0" borderId="5" xfId="15" applyNumberFormat="1" applyBorder="1" applyAlignment="1">
      <alignment horizontal="right"/>
    </xf>
    <xf numFmtId="165" fontId="0" fillId="0" borderId="7" xfId="15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8" xfId="0" applyFont="1" applyBorder="1" applyAlignment="1">
      <alignment horizontal="center"/>
    </xf>
    <xf numFmtId="3" fontId="0" fillId="0" borderId="0" xfId="15" applyNumberFormat="1" applyBorder="1" applyAlignment="1">
      <alignment/>
    </xf>
    <xf numFmtId="0" fontId="0" fillId="0" borderId="15" xfId="0" applyBorder="1" applyAlignment="1">
      <alignment/>
    </xf>
    <xf numFmtId="0" fontId="7" fillId="0" borderId="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0" fillId="0" borderId="0" xfId="15" applyNumberFormat="1" applyBorder="1" applyAlignment="1">
      <alignment/>
    </xf>
    <xf numFmtId="165" fontId="1" fillId="0" borderId="21" xfId="15" applyNumberFormat="1" applyFont="1" applyBorder="1" applyAlignment="1">
      <alignment/>
    </xf>
    <xf numFmtId="165" fontId="1" fillId="0" borderId="15" xfId="15" applyNumberFormat="1" applyFont="1" applyBorder="1" applyAlignment="1">
      <alignment/>
    </xf>
    <xf numFmtId="165" fontId="1" fillId="0" borderId="22" xfId="15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A6:AD120"/>
  <sheetViews>
    <sheetView workbookViewId="0" topLeftCell="A1">
      <selection activeCell="A1" sqref="A1"/>
    </sheetView>
  </sheetViews>
  <sheetFormatPr defaultColWidth="9.00390625" defaultRowHeight="15.75"/>
  <cols>
    <col min="1" max="1" width="0.12890625" style="0" customWidth="1"/>
    <col min="2" max="2" width="3.00390625" style="0" customWidth="1"/>
    <col min="5" max="5" width="20.25390625" style="0" customWidth="1"/>
    <col min="6" max="6" width="11.75390625" style="0" customWidth="1"/>
    <col min="7" max="7" width="11.25390625" style="0" customWidth="1"/>
    <col min="8" max="8" width="10.125" style="0" customWidth="1"/>
    <col min="9" max="9" width="10.75390625" style="0" customWidth="1"/>
    <col min="10" max="10" width="11.00390625" style="0" customWidth="1"/>
    <col min="11" max="11" width="9.25390625" style="0" customWidth="1"/>
    <col min="12" max="12" width="11.375" style="0" customWidth="1"/>
    <col min="13" max="13" width="10.125" style="0" bestFit="1" customWidth="1"/>
    <col min="14" max="14" width="11.625" style="0" customWidth="1"/>
    <col min="15" max="15" width="13.75390625" style="0" customWidth="1"/>
    <col min="16" max="16" width="5.125" style="0" customWidth="1"/>
    <col min="17" max="17" width="11.375" style="0" customWidth="1"/>
    <col min="18" max="18" width="5.375" style="0" customWidth="1"/>
    <col min="19" max="19" width="12.75390625" style="0" customWidth="1"/>
    <col min="20" max="20" width="16.25390625" style="0" customWidth="1"/>
    <col min="23" max="23" width="6.25390625" style="0" customWidth="1"/>
    <col min="24" max="24" width="6.75390625" style="0" customWidth="1"/>
    <col min="25" max="25" width="10.875" style="0" customWidth="1"/>
    <col min="26" max="26" width="33.875" style="0" customWidth="1"/>
    <col min="27" max="27" width="13.00390625" style="0" customWidth="1"/>
    <col min="28" max="28" width="11.375" style="0" customWidth="1"/>
    <col min="29" max="29" width="12.875" style="0" customWidth="1"/>
    <col min="30" max="30" width="13.625" style="0" customWidth="1"/>
  </cols>
  <sheetData>
    <row r="6" spans="27:30" ht="15.75">
      <c r="AA6" s="82" t="s">
        <v>9</v>
      </c>
      <c r="AB6" s="82"/>
      <c r="AC6" s="83"/>
      <c r="AD6" s="83"/>
    </row>
    <row r="7" spans="27:30" ht="15.75">
      <c r="AA7" s="4" t="s">
        <v>0</v>
      </c>
      <c r="AB7" s="4" t="s">
        <v>1</v>
      </c>
      <c r="AC7" s="3"/>
      <c r="AD7" s="3"/>
    </row>
    <row r="10" spans="27:28" ht="15.75">
      <c r="AA10" s="9">
        <v>1000000</v>
      </c>
      <c r="AB10" s="9"/>
    </row>
    <row r="11" spans="27:28" ht="15.75">
      <c r="AA11" s="9">
        <v>2</v>
      </c>
      <c r="AB11" s="9"/>
    </row>
    <row r="12" spans="27:28" ht="15.75">
      <c r="AA12" s="9">
        <v>350000</v>
      </c>
      <c r="AB12" s="9"/>
    </row>
    <row r="13" spans="27:28" ht="15.75">
      <c r="AA13" s="9">
        <v>1000000</v>
      </c>
      <c r="AB13" s="9"/>
    </row>
    <row r="14" spans="27:28" ht="15.75">
      <c r="AA14" s="9">
        <v>50000</v>
      </c>
      <c r="AB14" s="9"/>
    </row>
    <row r="15" spans="27:28" ht="15.75">
      <c r="AA15" s="9">
        <v>500000</v>
      </c>
      <c r="AB15" s="9"/>
    </row>
    <row r="16" spans="27:28" ht="15.75">
      <c r="AA16" s="10">
        <v>1000000</v>
      </c>
      <c r="AB16" s="9"/>
    </row>
    <row r="17" spans="27:28" ht="15.75">
      <c r="AA17" s="9">
        <f>SUM(AA10:AA16)</f>
        <v>3900002</v>
      </c>
      <c r="AB17" s="9"/>
    </row>
    <row r="18" spans="27:28" ht="15.75">
      <c r="AA18" s="9">
        <v>13040</v>
      </c>
      <c r="AB18" s="9"/>
    </row>
    <row r="19" spans="27:28" ht="15.75">
      <c r="AA19" s="9">
        <v>1960</v>
      </c>
      <c r="AB19" s="9"/>
    </row>
    <row r="20" spans="27:28" ht="15.75">
      <c r="AA20" s="9">
        <v>1065654</v>
      </c>
      <c r="AB20" s="9"/>
    </row>
    <row r="21" spans="27:28" ht="15.75">
      <c r="AA21" s="9">
        <v>28827157</v>
      </c>
      <c r="AB21" s="9"/>
    </row>
    <row r="22" spans="27:28" ht="15.75">
      <c r="AA22" s="9">
        <v>691</v>
      </c>
      <c r="AB22" s="9"/>
    </row>
    <row r="23" spans="27:28" ht="15.75">
      <c r="AA23" s="9"/>
      <c r="AB23" s="9">
        <v>28715477</v>
      </c>
    </row>
    <row r="24" spans="27:28" ht="15.75">
      <c r="AA24" s="9"/>
      <c r="AB24" s="9">
        <v>1000000</v>
      </c>
    </row>
    <row r="25" spans="27:28" ht="15.75">
      <c r="AA25" s="9"/>
      <c r="AB25" s="9">
        <v>1113144</v>
      </c>
    </row>
    <row r="26" spans="27:28" ht="15.75">
      <c r="AA26" s="9"/>
      <c r="AB26" s="9">
        <v>400000</v>
      </c>
    </row>
    <row r="27" spans="27:28" ht="15.75">
      <c r="AA27" s="9"/>
      <c r="AB27" s="9">
        <v>2579883</v>
      </c>
    </row>
    <row r="28" spans="27:28" ht="15.75">
      <c r="AA28" s="9"/>
      <c r="AB28" s="9"/>
    </row>
    <row r="29" spans="27:28" ht="15.75">
      <c r="AA29" s="11">
        <f>SUM(AA17:AA22)</f>
        <v>33808504</v>
      </c>
      <c r="AB29" s="11">
        <f>SUM(AB23:AB28)</f>
        <v>33808504</v>
      </c>
    </row>
    <row r="30" spans="27:28" ht="15.75">
      <c r="AA30" s="12"/>
      <c r="AB30" s="12"/>
    </row>
    <row r="31" spans="27:28" ht="15.75">
      <c r="AA31" s="12">
        <v>1000</v>
      </c>
      <c r="AB31" s="12"/>
    </row>
    <row r="32" spans="27:28" ht="15.75">
      <c r="AA32" s="12"/>
      <c r="AB32" s="12">
        <v>900</v>
      </c>
    </row>
    <row r="33" spans="27:28" ht="15.75">
      <c r="AA33" s="12"/>
      <c r="AB33" s="12">
        <v>60</v>
      </c>
    </row>
    <row r="34" spans="27:28" ht="15.75">
      <c r="AA34" s="12"/>
      <c r="AB34" s="12">
        <v>40</v>
      </c>
    </row>
    <row r="35" spans="27:28" ht="15.75">
      <c r="AA35" s="12"/>
      <c r="AB35" s="12"/>
    </row>
    <row r="36" spans="27:28" ht="15.75">
      <c r="AA36" s="12"/>
      <c r="AB36" s="12"/>
    </row>
    <row r="37" spans="27:28" ht="15.75">
      <c r="AA37" s="12">
        <v>823633</v>
      </c>
      <c r="AB37" s="12"/>
    </row>
    <row r="38" spans="27:28" ht="15.75">
      <c r="AA38" s="12"/>
      <c r="AB38" s="12">
        <v>823633</v>
      </c>
    </row>
    <row r="39" spans="27:28" ht="15.75">
      <c r="AA39" s="12"/>
      <c r="AB39" s="12"/>
    </row>
    <row r="40" spans="27:28" ht="15.75">
      <c r="AA40" s="12"/>
      <c r="AB40" s="12"/>
    </row>
    <row r="41" spans="27:28" ht="15.75">
      <c r="AA41" s="12"/>
      <c r="AB41" s="12"/>
    </row>
    <row r="42" spans="27:28" ht="15.75">
      <c r="AA42" s="12"/>
      <c r="AB42" s="12"/>
    </row>
    <row r="43" spans="27:28" ht="15.75">
      <c r="AA43" s="9"/>
      <c r="AB43" s="9"/>
    </row>
    <row r="44" spans="27:28" ht="15.75">
      <c r="AA44" s="9">
        <v>100000</v>
      </c>
      <c r="AB44" s="9"/>
    </row>
    <row r="45" spans="27:28" ht="15.75">
      <c r="AA45" s="9"/>
      <c r="AB45" s="9">
        <v>30000</v>
      </c>
    </row>
    <row r="46" spans="27:28" ht="15.75">
      <c r="AA46" s="9"/>
      <c r="AB46" s="9">
        <v>70000</v>
      </c>
    </row>
    <row r="47" spans="27:28" ht="15.75">
      <c r="AA47" s="13"/>
      <c r="AB47" s="13"/>
    </row>
    <row r="48" spans="27:28" ht="15.75">
      <c r="AA48" s="13"/>
      <c r="AB48" s="13"/>
    </row>
    <row r="49" spans="27:28" ht="15.75">
      <c r="AA49" s="9">
        <v>250000</v>
      </c>
      <c r="AB49" s="9"/>
    </row>
    <row r="50" spans="27:28" ht="15.75">
      <c r="AA50" s="9"/>
      <c r="AB50" s="9">
        <v>250000</v>
      </c>
    </row>
    <row r="51" spans="27:28" ht="15.75">
      <c r="AA51" s="9"/>
      <c r="AB51" s="9"/>
    </row>
    <row r="52" spans="27:28" ht="15.75">
      <c r="AA52" s="5"/>
      <c r="AB52" s="5"/>
    </row>
    <row r="53" spans="27:28" ht="15.75">
      <c r="AA53" s="5"/>
      <c r="AB53" s="5"/>
    </row>
    <row r="54" spans="27:28" ht="15.75">
      <c r="AA54" s="5">
        <f>AB55</f>
        <v>1715067</v>
      </c>
      <c r="AB54" s="5"/>
    </row>
    <row r="55" spans="27:28" ht="15.75">
      <c r="AA55" s="5"/>
      <c r="AB55" s="5">
        <f>3430134*0.5</f>
        <v>1715067</v>
      </c>
    </row>
    <row r="56" ht="15.75">
      <c r="AA56" s="5"/>
    </row>
    <row r="57" spans="27:28" ht="15.75">
      <c r="AA57" s="5"/>
      <c r="AB57" s="5"/>
    </row>
    <row r="58" spans="27:28" ht="15.75">
      <c r="AA58" s="5"/>
      <c r="AB58" s="5"/>
    </row>
    <row r="59" spans="27:28" ht="15.75">
      <c r="AA59" s="5">
        <f>AB60+AB61</f>
        <v>21539</v>
      </c>
      <c r="AB59" s="5"/>
    </row>
    <row r="60" ht="15.75">
      <c r="AB60" s="5">
        <v>7336</v>
      </c>
    </row>
    <row r="61" ht="15.75">
      <c r="AB61" s="5">
        <v>14203</v>
      </c>
    </row>
    <row r="64" spans="27:28" ht="15.75">
      <c r="AA64" s="5">
        <v>460808</v>
      </c>
      <c r="AB64" s="5"/>
    </row>
    <row r="65" spans="27:28" ht="15.75">
      <c r="AA65" s="5">
        <v>982296</v>
      </c>
      <c r="AB65" s="5"/>
    </row>
    <row r="66" spans="27:28" ht="15.75">
      <c r="AA66" s="5">
        <v>7816</v>
      </c>
      <c r="AB66" s="5"/>
    </row>
    <row r="67" spans="27:28" ht="15.75">
      <c r="AA67" s="5"/>
      <c r="AB67" s="5">
        <v>10574</v>
      </c>
    </row>
    <row r="68" spans="27:28" ht="15.75">
      <c r="AA68" s="5"/>
      <c r="AB68" s="5">
        <f>AA64+AA65+AA66-AB67</f>
        <v>1440346</v>
      </c>
    </row>
    <row r="69" spans="27:28" ht="15.75">
      <c r="AA69" s="5"/>
      <c r="AB69" s="5"/>
    </row>
    <row r="71" spans="27:28" ht="15.75">
      <c r="AA71" s="5">
        <v>272255</v>
      </c>
      <c r="AB71" s="5"/>
    </row>
    <row r="72" spans="27:28" ht="15.75">
      <c r="AA72" s="5">
        <v>519889</v>
      </c>
      <c r="AB72" s="5"/>
    </row>
    <row r="73" spans="27:28" ht="15.75">
      <c r="AA73" s="5"/>
      <c r="AB73" s="5">
        <f>SUM(AA71:AA72)</f>
        <v>792144</v>
      </c>
    </row>
    <row r="74" spans="27:28" ht="15.75">
      <c r="AA74" s="5"/>
      <c r="AB74" s="5"/>
    </row>
    <row r="75" spans="27:28" ht="15.75">
      <c r="AA75" s="5"/>
      <c r="AB75" s="5"/>
    </row>
    <row r="76" spans="27:28" ht="15.75">
      <c r="AA76" s="5"/>
      <c r="AB76" s="5"/>
    </row>
    <row r="77" spans="27:28" ht="15.75">
      <c r="AA77" s="5"/>
      <c r="AB77" s="5"/>
    </row>
    <row r="78" spans="27:28" ht="15.75">
      <c r="AA78" s="5"/>
      <c r="AB78" s="5"/>
    </row>
    <row r="79" spans="27:28" ht="15.75">
      <c r="AA79" s="9">
        <v>576000</v>
      </c>
      <c r="AB79" s="9"/>
    </row>
    <row r="80" spans="27:28" ht="15.75">
      <c r="AA80" s="9"/>
      <c r="AB80" s="9">
        <v>576000</v>
      </c>
    </row>
    <row r="81" spans="27:28" ht="15.75">
      <c r="AA81" s="9"/>
      <c r="AB81" s="9"/>
    </row>
    <row r="82" spans="27:28" ht="15.75">
      <c r="AA82" s="9"/>
      <c r="AB82" s="9"/>
    </row>
    <row r="88" spans="27:30" ht="15.75">
      <c r="AA88" s="82" t="s">
        <v>9</v>
      </c>
      <c r="AB88" s="82"/>
      <c r="AC88" s="82" t="s">
        <v>12</v>
      </c>
      <c r="AD88" s="82"/>
    </row>
    <row r="89" spans="27:30" ht="15.75">
      <c r="AA89" s="4" t="s">
        <v>0</v>
      </c>
      <c r="AB89" s="4" t="s">
        <v>1</v>
      </c>
      <c r="AC89" s="4" t="s">
        <v>0</v>
      </c>
      <c r="AD89" s="4" t="s">
        <v>1</v>
      </c>
    </row>
    <row r="91" spans="27:30" ht="15.75">
      <c r="AA91" s="5">
        <f>-40848.65*0.5</f>
        <v>-20424.325</v>
      </c>
      <c r="AB91" s="8"/>
      <c r="AC91" s="8"/>
      <c r="AD91" s="8"/>
    </row>
    <row r="92" spans="27:30" ht="15.75">
      <c r="AA92" s="8"/>
      <c r="AB92" s="8"/>
      <c r="AC92" s="8"/>
      <c r="AD92" s="8">
        <f>AA91</f>
        <v>-20424.325</v>
      </c>
    </row>
    <row r="93" spans="27:30" ht="15.75">
      <c r="AA93" s="8"/>
      <c r="AB93" s="8"/>
      <c r="AC93" s="8"/>
      <c r="AD93" s="8"/>
    </row>
    <row r="94" spans="27:30" ht="15.75">
      <c r="AA94" s="8"/>
      <c r="AB94" s="8"/>
      <c r="AC94" s="8"/>
      <c r="AD94" s="8"/>
    </row>
    <row r="95" spans="27:30" ht="15.75">
      <c r="AA95" s="8"/>
      <c r="AB95" s="8"/>
      <c r="AC95" s="8"/>
      <c r="AD95" s="8"/>
    </row>
    <row r="96" spans="27:30" ht="15.75">
      <c r="AA96" s="8"/>
      <c r="AB96" s="8"/>
      <c r="AC96" s="8"/>
      <c r="AD96" s="8"/>
    </row>
    <row r="97" spans="27:30" ht="15.75">
      <c r="AA97" s="8"/>
      <c r="AB97" s="8"/>
      <c r="AC97" s="8">
        <f>AB98</f>
        <v>0</v>
      </c>
      <c r="AD97" s="8"/>
    </row>
    <row r="98" spans="27:30" ht="15.75">
      <c r="AA98" s="8"/>
      <c r="AB98" s="8">
        <f>J101*0.4</f>
        <v>0</v>
      </c>
      <c r="AC98" s="8"/>
      <c r="AD98" s="8"/>
    </row>
    <row r="99" spans="27:30" ht="15.75">
      <c r="AA99" s="8"/>
      <c r="AB99" s="8"/>
      <c r="AC99" s="8"/>
      <c r="AD99" s="8"/>
    </row>
    <row r="100" spans="27:30" ht="15.75">
      <c r="AA100" s="8"/>
      <c r="AB100" s="8"/>
      <c r="AC100" s="8"/>
      <c r="AD100" s="8"/>
    </row>
    <row r="101" spans="27:30" ht="15.75">
      <c r="AA101" s="8"/>
      <c r="AB101" s="8"/>
      <c r="AC101" s="8"/>
      <c r="AD101" s="8"/>
    </row>
    <row r="102" spans="27:30" ht="15.75">
      <c r="AA102" s="5">
        <f>2209527*9/51</f>
        <v>389916.5294117647</v>
      </c>
      <c r="AB102" s="8"/>
      <c r="AC102" s="8"/>
      <c r="AD102" s="8"/>
    </row>
    <row r="103" spans="27:30" ht="15.75">
      <c r="AA103" s="8"/>
      <c r="AB103" s="8"/>
      <c r="AC103" s="8"/>
      <c r="AD103" s="8">
        <f>AA102</f>
        <v>389916.5294117647</v>
      </c>
    </row>
    <row r="104" spans="27:30" ht="15.75">
      <c r="AA104" s="8"/>
      <c r="AB104" s="8"/>
      <c r="AC104" s="8"/>
      <c r="AD104" s="8"/>
    </row>
    <row r="105" spans="27:30" ht="15.75">
      <c r="AA105" s="8"/>
      <c r="AB105" s="8"/>
      <c r="AC105" s="8"/>
      <c r="AD105" s="8"/>
    </row>
    <row r="106" spans="27:30" ht="15.75">
      <c r="AA106" s="8"/>
      <c r="AB106" s="8"/>
      <c r="AC106" s="8"/>
      <c r="AD106" s="8"/>
    </row>
    <row r="107" spans="27:30" ht="15.75">
      <c r="AA107" s="8"/>
      <c r="AB107" s="8"/>
      <c r="AC107" s="8">
        <f>AB108</f>
        <v>0</v>
      </c>
      <c r="AD107" s="8"/>
    </row>
    <row r="108" spans="27:28" ht="15.75">
      <c r="AA108" s="8"/>
      <c r="AB108" s="8">
        <f>Y109*0.04</f>
        <v>0</v>
      </c>
    </row>
    <row r="109" spans="27:28" ht="15.75">
      <c r="AA109" s="8"/>
      <c r="AB109" s="8"/>
    </row>
    <row r="110" spans="27:28" ht="15.75">
      <c r="AA110" s="8"/>
      <c r="AB110" s="8"/>
    </row>
    <row r="111" spans="27:30" ht="15.75">
      <c r="AA111" s="8"/>
      <c r="AB111" s="8"/>
      <c r="AC111" s="8"/>
      <c r="AD111" s="8"/>
    </row>
    <row r="112" spans="27:30" ht="15.75">
      <c r="AA112" s="8">
        <f>O33</f>
        <v>0</v>
      </c>
      <c r="AC112" s="8"/>
      <c r="AD112" s="8"/>
    </row>
    <row r="113" spans="27:30" ht="15.75">
      <c r="AA113" s="8">
        <f>O32</f>
        <v>0</v>
      </c>
      <c r="AC113" s="8"/>
      <c r="AD113" s="8"/>
    </row>
    <row r="114" spans="27:30" ht="15.75">
      <c r="AA114" s="8"/>
      <c r="AB114" s="8"/>
      <c r="AC114" s="8"/>
      <c r="AD114" s="8"/>
    </row>
    <row r="115" spans="27:30" ht="15.75">
      <c r="AA115" s="8"/>
      <c r="AB115" s="8">
        <f>O20</f>
        <v>0</v>
      </c>
      <c r="AC115" s="8"/>
      <c r="AD115" s="8"/>
    </row>
    <row r="116" spans="27:30" ht="15.75">
      <c r="AA116" s="8"/>
      <c r="AB116" s="8">
        <f>O21</f>
        <v>0</v>
      </c>
      <c r="AC116" s="8"/>
      <c r="AD116" s="8"/>
    </row>
    <row r="117" spans="27:30" ht="15.75">
      <c r="AA117" s="8"/>
      <c r="AB117" s="8"/>
      <c r="AC117" s="8"/>
      <c r="AD117" s="8"/>
    </row>
    <row r="118" spans="29:30" ht="15.75">
      <c r="AC118" s="8"/>
      <c r="AD118" s="8"/>
    </row>
    <row r="119" spans="29:30" ht="15.75">
      <c r="AC119" s="8"/>
      <c r="AD119" s="8"/>
    </row>
    <row r="120" spans="29:30" ht="15.75">
      <c r="AC120" s="8"/>
      <c r="AD120" s="8"/>
    </row>
  </sheetData>
  <mergeCells count="4">
    <mergeCell ref="AC88:AD88"/>
    <mergeCell ref="AA88:AB88"/>
    <mergeCell ref="AA6:AB6"/>
    <mergeCell ref="AC6:AD6"/>
  </mergeCells>
  <printOptions gridLines="1"/>
  <pageMargins left="0.39" right="0.21" top="0.45" bottom="0.42" header="0.28" footer="0.25"/>
  <pageSetup fitToHeight="1" fitToWidth="1" horizontalDpi="600" verticalDpi="600" orientation="landscape" scale="62" r:id="rId1"/>
  <rowBreaks count="1" manualBreakCount="1">
    <brk id="43" min="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49">
      <selection activeCell="A60" sqref="A60"/>
    </sheetView>
  </sheetViews>
  <sheetFormatPr defaultColWidth="9.00390625" defaultRowHeight="15.75"/>
  <cols>
    <col min="1" max="1" width="3.25390625" style="0" customWidth="1"/>
    <col min="2" max="2" width="4.00390625" style="0" customWidth="1"/>
    <col min="3" max="3" width="11.75390625" style="0" customWidth="1"/>
    <col min="4" max="4" width="12.125" style="0" customWidth="1"/>
    <col min="5" max="5" width="21.25390625" style="0" customWidth="1"/>
    <col min="6" max="6" width="12.00390625" style="0" customWidth="1"/>
    <col min="7" max="7" width="2.875" style="0" customWidth="1"/>
    <col min="8" max="8" width="13.00390625" style="0" customWidth="1"/>
    <col min="9" max="9" width="5.00390625" style="0" customWidth="1"/>
    <col min="10" max="10" width="11.125" style="0" hidden="1" customWidth="1"/>
    <col min="11" max="11" width="3.25390625" style="0" hidden="1" customWidth="1"/>
  </cols>
  <sheetData>
    <row r="1" spans="1:12" ht="22.5">
      <c r="A1" s="99" t="s">
        <v>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9"/>
    </row>
    <row r="2" spans="1:12" ht="15.75">
      <c r="A2" s="100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9"/>
    </row>
    <row r="3" spans="1:12" ht="15.75">
      <c r="A3" s="100" t="s">
        <v>80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9"/>
    </row>
    <row r="4" spans="1:12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19"/>
    </row>
    <row r="5" spans="1:12" ht="15.75">
      <c r="A5" t="s">
        <v>106</v>
      </c>
      <c r="B5" s="15"/>
      <c r="C5" s="15"/>
      <c r="L5" s="19"/>
    </row>
    <row r="6" spans="1:12" ht="15.75">
      <c r="A6" s="19" t="s">
        <v>107</v>
      </c>
      <c r="L6" s="19"/>
    </row>
    <row r="7" spans="2:12" ht="15.75">
      <c r="B7" s="16"/>
      <c r="C7" s="16"/>
      <c r="D7" s="16"/>
      <c r="E7" s="16"/>
      <c r="F7" s="16"/>
      <c r="G7" s="16"/>
      <c r="H7" s="16"/>
      <c r="I7" s="16"/>
      <c r="J7" s="16"/>
      <c r="K7" s="16"/>
      <c r="L7" s="19"/>
    </row>
    <row r="8" spans="1:12" ht="15.75">
      <c r="A8" s="97" t="s">
        <v>39</v>
      </c>
      <c r="B8" s="101"/>
      <c r="C8" s="101"/>
      <c r="D8" s="101"/>
      <c r="E8" s="101"/>
      <c r="F8" s="101"/>
      <c r="G8" s="101"/>
      <c r="H8" s="101"/>
      <c r="I8" s="101"/>
      <c r="J8" s="101"/>
      <c r="K8" s="98"/>
      <c r="L8" s="24"/>
    </row>
    <row r="9" spans="1:12" ht="15.75">
      <c r="A9" s="84" t="s">
        <v>40</v>
      </c>
      <c r="B9" s="85"/>
      <c r="C9" s="85"/>
      <c r="D9" s="85"/>
      <c r="E9" s="85"/>
      <c r="F9" s="85"/>
      <c r="G9" s="85"/>
      <c r="H9" s="85"/>
      <c r="I9" s="85"/>
      <c r="J9" s="85"/>
      <c r="K9" s="86"/>
      <c r="L9" s="24"/>
    </row>
    <row r="10" spans="1:12" ht="15.75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9"/>
      <c r="L10" s="24"/>
    </row>
    <row r="11" spans="1:12" ht="15.75">
      <c r="A11" s="22"/>
      <c r="B11" s="19"/>
      <c r="C11" s="19"/>
      <c r="D11" s="19"/>
      <c r="E11" s="35"/>
      <c r="F11" s="104" t="s">
        <v>43</v>
      </c>
      <c r="G11" s="105"/>
      <c r="H11" s="109" t="s">
        <v>104</v>
      </c>
      <c r="I11" s="109"/>
      <c r="J11" s="109"/>
      <c r="K11" s="105"/>
      <c r="L11" s="24"/>
    </row>
    <row r="12" spans="1:12" ht="15.75">
      <c r="A12" s="23"/>
      <c r="B12" s="19"/>
      <c r="C12" s="19"/>
      <c r="D12" s="19"/>
      <c r="E12" s="32"/>
      <c r="F12" s="95" t="s">
        <v>41</v>
      </c>
      <c r="G12" s="106"/>
      <c r="H12" s="95" t="s">
        <v>41</v>
      </c>
      <c r="I12" s="96"/>
      <c r="J12" s="18"/>
      <c r="K12" s="29"/>
      <c r="L12" s="24"/>
    </row>
    <row r="13" spans="1:11" ht="15.75">
      <c r="A13" s="24"/>
      <c r="E13" s="32"/>
      <c r="F13" s="107" t="s">
        <v>79</v>
      </c>
      <c r="G13" s="91"/>
      <c r="H13" s="97" t="s">
        <v>79</v>
      </c>
      <c r="I13" s="98"/>
      <c r="J13" s="90" t="s">
        <v>47</v>
      </c>
      <c r="K13" s="91"/>
    </row>
    <row r="14" spans="1:11" ht="15.75">
      <c r="A14" s="25"/>
      <c r="E14" s="32"/>
      <c r="F14" s="107" t="s">
        <v>108</v>
      </c>
      <c r="G14" s="91"/>
      <c r="H14" s="107" t="s">
        <v>44</v>
      </c>
      <c r="I14" s="91"/>
      <c r="J14" s="90" t="s">
        <v>45</v>
      </c>
      <c r="K14" s="91"/>
    </row>
    <row r="15" spans="1:11" ht="15.75">
      <c r="A15" s="25"/>
      <c r="E15" s="32"/>
      <c r="F15" s="24"/>
      <c r="G15" s="32"/>
      <c r="H15" s="24"/>
      <c r="I15" s="32"/>
      <c r="J15" s="90" t="s">
        <v>46</v>
      </c>
      <c r="K15" s="91"/>
    </row>
    <row r="16" spans="1:11" ht="15.75">
      <c r="A16" s="25"/>
      <c r="E16" s="32"/>
      <c r="F16" s="94">
        <v>36464</v>
      </c>
      <c r="G16" s="93"/>
      <c r="H16" s="94">
        <v>36464</v>
      </c>
      <c r="I16" s="93"/>
      <c r="J16" s="92">
        <v>36007</v>
      </c>
      <c r="K16" s="93"/>
    </row>
    <row r="17" spans="1:11" ht="15.75">
      <c r="A17" s="26"/>
      <c r="B17" s="16"/>
      <c r="C17" s="16"/>
      <c r="D17" s="16"/>
      <c r="E17" s="33"/>
      <c r="F17" s="108" t="s">
        <v>42</v>
      </c>
      <c r="G17" s="103"/>
      <c r="H17" s="108" t="s">
        <v>42</v>
      </c>
      <c r="I17" s="103"/>
      <c r="J17" s="102" t="s">
        <v>42</v>
      </c>
      <c r="K17" s="103"/>
    </row>
    <row r="18" spans="1:11" ht="15.75">
      <c r="A18" s="27">
        <v>1</v>
      </c>
      <c r="B18" s="49" t="s">
        <v>14</v>
      </c>
      <c r="C18" t="s">
        <v>13</v>
      </c>
      <c r="E18" s="32"/>
      <c r="F18" s="36">
        <v>10115</v>
      </c>
      <c r="G18" s="37"/>
      <c r="H18" s="45">
        <v>24474</v>
      </c>
      <c r="I18" s="46"/>
      <c r="J18" s="7">
        <v>8607</v>
      </c>
      <c r="K18" s="32"/>
    </row>
    <row r="19" spans="1:11" ht="15.75">
      <c r="A19" s="25"/>
      <c r="B19" s="30" t="s">
        <v>15</v>
      </c>
      <c r="C19" t="s">
        <v>16</v>
      </c>
      <c r="E19" s="32"/>
      <c r="F19" s="36">
        <v>0</v>
      </c>
      <c r="G19" s="37"/>
      <c r="H19" s="36">
        <v>0</v>
      </c>
      <c r="I19" s="37"/>
      <c r="J19" s="7"/>
      <c r="K19" s="32"/>
    </row>
    <row r="20" spans="1:11" ht="15.75">
      <c r="A20" s="26"/>
      <c r="B20" s="31" t="s">
        <v>17</v>
      </c>
      <c r="C20" s="16" t="s">
        <v>81</v>
      </c>
      <c r="D20" s="16"/>
      <c r="E20" s="33"/>
      <c r="F20" s="38">
        <v>67</v>
      </c>
      <c r="G20" s="39"/>
      <c r="H20" s="38">
        <v>725</v>
      </c>
      <c r="I20" s="39"/>
      <c r="J20" s="6">
        <v>1505</v>
      </c>
      <c r="K20" s="33"/>
    </row>
    <row r="21" spans="1:11" ht="15.75">
      <c r="A21" s="25"/>
      <c r="B21" s="53"/>
      <c r="E21" s="32"/>
      <c r="F21" s="36"/>
      <c r="G21" s="37"/>
      <c r="H21" s="36"/>
      <c r="I21" s="37"/>
      <c r="J21" s="7"/>
      <c r="K21" s="32"/>
    </row>
    <row r="22" spans="1:11" ht="15.75">
      <c r="A22" s="27">
        <v>2</v>
      </c>
      <c r="B22" s="30" t="s">
        <v>14</v>
      </c>
      <c r="C22" t="s">
        <v>82</v>
      </c>
      <c r="E22" s="32"/>
      <c r="F22" s="36">
        <v>943</v>
      </c>
      <c r="G22" s="37"/>
      <c r="H22" s="36">
        <v>4048</v>
      </c>
      <c r="I22" s="37"/>
      <c r="J22" s="7">
        <v>3266</v>
      </c>
      <c r="K22" s="32"/>
    </row>
    <row r="23" spans="1:11" ht="15.75">
      <c r="A23" s="25"/>
      <c r="B23" s="30"/>
      <c r="C23" t="s">
        <v>83</v>
      </c>
      <c r="E23" s="32"/>
      <c r="F23" s="36"/>
      <c r="G23" s="37"/>
      <c r="H23" s="36"/>
      <c r="I23" s="37"/>
      <c r="J23" s="7"/>
      <c r="K23" s="32"/>
    </row>
    <row r="24" spans="1:11" ht="15.75">
      <c r="A24" s="26"/>
      <c r="B24" s="54"/>
      <c r="C24" s="16" t="s">
        <v>84</v>
      </c>
      <c r="D24" s="16"/>
      <c r="E24" s="33"/>
      <c r="F24" s="38"/>
      <c r="G24" s="39"/>
      <c r="H24" s="38"/>
      <c r="I24" s="39"/>
      <c r="J24" s="6"/>
      <c r="K24" s="33"/>
    </row>
    <row r="25" spans="1:11" ht="15.75">
      <c r="A25" s="28"/>
      <c r="B25" s="55" t="s">
        <v>15</v>
      </c>
      <c r="C25" s="20" t="s">
        <v>88</v>
      </c>
      <c r="D25" s="20"/>
      <c r="E25" s="34"/>
      <c r="F25" s="40">
        <v>0</v>
      </c>
      <c r="G25" s="41"/>
      <c r="H25" s="40">
        <v>0</v>
      </c>
      <c r="I25" s="41"/>
      <c r="J25" s="14">
        <v>-12</v>
      </c>
      <c r="K25" s="34"/>
    </row>
    <row r="26" spans="1:11" ht="15.75">
      <c r="A26" s="26"/>
      <c r="B26" s="31" t="s">
        <v>17</v>
      </c>
      <c r="C26" s="16" t="s">
        <v>89</v>
      </c>
      <c r="D26" s="16"/>
      <c r="E26" s="33"/>
      <c r="F26" s="38">
        <v>12</v>
      </c>
      <c r="G26" s="39"/>
      <c r="H26" s="38">
        <v>12</v>
      </c>
      <c r="I26" s="39"/>
      <c r="J26" s="6">
        <v>-60</v>
      </c>
      <c r="K26" s="33"/>
    </row>
    <row r="27" spans="1:11" ht="15.75">
      <c r="A27" s="28"/>
      <c r="B27" s="55" t="s">
        <v>18</v>
      </c>
      <c r="C27" s="20" t="s">
        <v>19</v>
      </c>
      <c r="D27" s="20"/>
      <c r="E27" s="34"/>
      <c r="F27" s="40">
        <v>0</v>
      </c>
      <c r="G27" s="41"/>
      <c r="H27" s="40">
        <v>0</v>
      </c>
      <c r="I27" s="41"/>
      <c r="J27" s="40">
        <v>0</v>
      </c>
      <c r="K27" s="34"/>
    </row>
    <row r="28" spans="1:11" ht="15.75">
      <c r="A28" s="25"/>
      <c r="B28" s="30" t="s">
        <v>20</v>
      </c>
      <c r="C28" t="s">
        <v>91</v>
      </c>
      <c r="E28" s="32"/>
      <c r="F28" s="36">
        <v>931</v>
      </c>
      <c r="G28" s="37"/>
      <c r="H28" s="36">
        <f>H22-H25-H26-H27</f>
        <v>4036</v>
      </c>
      <c r="I28" s="37"/>
      <c r="J28" s="7">
        <f>SUM(J22:J26)</f>
        <v>3194</v>
      </c>
      <c r="K28" s="32"/>
    </row>
    <row r="29" spans="1:11" ht="15.75">
      <c r="A29" s="25"/>
      <c r="B29" s="30"/>
      <c r="C29" t="s">
        <v>92</v>
      </c>
      <c r="E29" s="32"/>
      <c r="F29" s="36"/>
      <c r="G29" s="37"/>
      <c r="H29" s="36"/>
      <c r="I29" s="37"/>
      <c r="J29" s="7"/>
      <c r="K29" s="32"/>
    </row>
    <row r="30" spans="1:11" ht="15.75">
      <c r="A30" s="25"/>
      <c r="B30" s="30"/>
      <c r="C30" t="s">
        <v>93</v>
      </c>
      <c r="E30" s="32"/>
      <c r="F30" s="36"/>
      <c r="G30" s="37"/>
      <c r="H30" s="36"/>
      <c r="I30" s="37"/>
      <c r="J30" s="7"/>
      <c r="K30" s="32"/>
    </row>
    <row r="31" spans="1:11" ht="15.75">
      <c r="A31" s="26"/>
      <c r="B31" s="31"/>
      <c r="C31" s="16" t="s">
        <v>94</v>
      </c>
      <c r="D31" s="16"/>
      <c r="E31" s="33"/>
      <c r="F31" s="38"/>
      <c r="G31" s="39"/>
      <c r="H31" s="38"/>
      <c r="I31" s="39"/>
      <c r="J31" s="6"/>
      <c r="K31" s="33"/>
    </row>
    <row r="32" spans="1:11" ht="15.75">
      <c r="A32" s="28"/>
      <c r="B32" s="55" t="s">
        <v>21</v>
      </c>
      <c r="C32" s="20" t="s">
        <v>90</v>
      </c>
      <c r="D32" s="20"/>
      <c r="E32" s="34"/>
      <c r="F32" s="40">
        <v>-34</v>
      </c>
      <c r="G32" s="41"/>
      <c r="H32" s="40">
        <v>-20</v>
      </c>
      <c r="I32" s="41"/>
      <c r="J32" s="14">
        <v>438</v>
      </c>
      <c r="K32" s="34"/>
    </row>
    <row r="33" spans="1:11" ht="15.75">
      <c r="A33" s="25"/>
      <c r="B33" s="30" t="s">
        <v>22</v>
      </c>
      <c r="C33" t="s">
        <v>85</v>
      </c>
      <c r="E33" s="32"/>
      <c r="F33" s="36">
        <f>SUM(F28:F32)</f>
        <v>897</v>
      </c>
      <c r="G33" s="37"/>
      <c r="H33" s="36">
        <f>SUM(H28:H32)</f>
        <v>4016</v>
      </c>
      <c r="I33" s="37"/>
      <c r="J33" s="7">
        <f>SUM(J28:J32)</f>
        <v>3632</v>
      </c>
      <c r="K33" s="32"/>
    </row>
    <row r="34" spans="1:11" ht="15.75">
      <c r="A34" s="26"/>
      <c r="B34" s="31"/>
      <c r="C34" s="16" t="s">
        <v>23</v>
      </c>
      <c r="D34" s="16"/>
      <c r="E34" s="33"/>
      <c r="F34" s="38"/>
      <c r="G34" s="39"/>
      <c r="H34" s="38"/>
      <c r="I34" s="39"/>
      <c r="J34" s="6"/>
      <c r="K34" s="33"/>
    </row>
    <row r="35" spans="1:11" ht="15.75">
      <c r="A35" s="28"/>
      <c r="B35" s="55" t="s">
        <v>24</v>
      </c>
      <c r="C35" s="20" t="s">
        <v>105</v>
      </c>
      <c r="D35" s="20"/>
      <c r="E35" s="34"/>
      <c r="F35" s="40">
        <v>25</v>
      </c>
      <c r="G35" s="41"/>
      <c r="H35" s="40">
        <v>855</v>
      </c>
      <c r="I35" s="41"/>
      <c r="J35" s="14">
        <v>-1017</v>
      </c>
      <c r="K35" s="34"/>
    </row>
    <row r="36" spans="1:11" ht="15.75">
      <c r="A36" s="25"/>
      <c r="B36" s="30" t="s">
        <v>25</v>
      </c>
      <c r="C36" t="s">
        <v>26</v>
      </c>
      <c r="E36" s="32"/>
      <c r="F36" s="36">
        <f>F33-F35</f>
        <v>872</v>
      </c>
      <c r="G36" s="37"/>
      <c r="H36" s="36">
        <f>H33-H35</f>
        <v>3161</v>
      </c>
      <c r="I36" s="37"/>
      <c r="J36" s="7">
        <f>SUM(J33:J35)</f>
        <v>2615</v>
      </c>
      <c r="K36" s="32"/>
    </row>
    <row r="37" spans="1:11" ht="15.75">
      <c r="A37" s="26"/>
      <c r="B37" s="31"/>
      <c r="C37" s="16" t="s">
        <v>27</v>
      </c>
      <c r="D37" s="16"/>
      <c r="E37" s="33"/>
      <c r="F37" s="38"/>
      <c r="G37" s="39"/>
      <c r="H37" s="38"/>
      <c r="I37" s="39"/>
      <c r="J37" s="6"/>
      <c r="K37" s="33"/>
    </row>
    <row r="38" spans="1:11" ht="15.75">
      <c r="A38" s="28"/>
      <c r="B38" s="55"/>
      <c r="C38" s="20" t="s">
        <v>28</v>
      </c>
      <c r="D38" s="20"/>
      <c r="E38" s="34"/>
      <c r="F38" s="40">
        <v>7</v>
      </c>
      <c r="G38" s="41"/>
      <c r="H38" s="52">
        <v>36</v>
      </c>
      <c r="I38" s="41"/>
      <c r="J38" s="14">
        <v>-284</v>
      </c>
      <c r="K38" s="34"/>
    </row>
    <row r="39" spans="1:11" ht="15.75">
      <c r="A39" s="25"/>
      <c r="B39" s="30" t="s">
        <v>29</v>
      </c>
      <c r="C39" t="s">
        <v>30</v>
      </c>
      <c r="E39" s="32"/>
      <c r="F39" s="51">
        <f>F36-F38</f>
        <v>865</v>
      </c>
      <c r="G39" s="37"/>
      <c r="H39" s="51">
        <f>H36-H38</f>
        <v>3125</v>
      </c>
      <c r="I39" s="37"/>
      <c r="J39" s="7">
        <f>SUM(J36:J38)</f>
        <v>2331</v>
      </c>
      <c r="K39" s="32"/>
    </row>
    <row r="40" spans="1:11" ht="15.75">
      <c r="A40" s="26"/>
      <c r="B40" s="31"/>
      <c r="C40" s="16" t="s">
        <v>31</v>
      </c>
      <c r="D40" s="16"/>
      <c r="E40" s="33"/>
      <c r="F40" s="38"/>
      <c r="G40" s="39"/>
      <c r="H40" s="38"/>
      <c r="I40" s="39"/>
      <c r="J40" s="6"/>
      <c r="K40" s="33"/>
    </row>
    <row r="41" spans="1:11" ht="15.75">
      <c r="A41" s="28"/>
      <c r="B41" s="55" t="s">
        <v>32</v>
      </c>
      <c r="C41" s="20" t="s">
        <v>33</v>
      </c>
      <c r="D41" s="20"/>
      <c r="E41" s="34"/>
      <c r="F41" s="40">
        <v>0</v>
      </c>
      <c r="G41" s="41"/>
      <c r="H41" s="40">
        <v>0</v>
      </c>
      <c r="I41" s="41"/>
      <c r="J41" s="40">
        <v>0</v>
      </c>
      <c r="K41" s="34"/>
    </row>
    <row r="42" spans="1:11" ht="15.75">
      <c r="A42" s="25"/>
      <c r="B42" s="30" t="s">
        <v>34</v>
      </c>
      <c r="C42" t="s">
        <v>35</v>
      </c>
      <c r="E42" s="32"/>
      <c r="F42" s="42">
        <f>SUM(F39:F41)</f>
        <v>865</v>
      </c>
      <c r="G42" s="43"/>
      <c r="H42" s="42">
        <f>SUM(H39:H41)</f>
        <v>3125</v>
      </c>
      <c r="I42" s="43"/>
      <c r="J42" s="21">
        <f>SUM(J39:J41)</f>
        <v>2331</v>
      </c>
      <c r="K42" s="32"/>
    </row>
    <row r="43" spans="1:11" ht="15.75">
      <c r="A43" s="26"/>
      <c r="B43" s="31"/>
      <c r="C43" s="16" t="s">
        <v>36</v>
      </c>
      <c r="D43" s="16"/>
      <c r="E43" s="33"/>
      <c r="F43" s="38"/>
      <c r="G43" s="39"/>
      <c r="H43" s="38"/>
      <c r="I43" s="39"/>
      <c r="J43" s="6"/>
      <c r="K43" s="33"/>
    </row>
    <row r="44" spans="1:11" ht="15.75">
      <c r="A44" s="25"/>
      <c r="B44" s="30"/>
      <c r="E44" s="32"/>
      <c r="F44" s="36"/>
      <c r="G44" s="37"/>
      <c r="H44" s="36"/>
      <c r="I44" s="37"/>
      <c r="J44" s="7"/>
      <c r="K44" s="32"/>
    </row>
    <row r="45" spans="1:11" ht="15.75">
      <c r="A45" s="27">
        <v>3</v>
      </c>
      <c r="B45" s="30" t="s">
        <v>14</v>
      </c>
      <c r="C45" t="s">
        <v>48</v>
      </c>
      <c r="E45" s="32"/>
      <c r="F45" s="36"/>
      <c r="G45" s="37"/>
      <c r="H45" s="36"/>
      <c r="I45" s="37"/>
      <c r="J45" s="7"/>
      <c r="K45" s="32"/>
    </row>
    <row r="46" spans="1:11" ht="15.75">
      <c r="A46" s="25"/>
      <c r="B46" s="30"/>
      <c r="C46" t="s">
        <v>97</v>
      </c>
      <c r="E46" s="32"/>
      <c r="F46" s="36"/>
      <c r="G46" s="37"/>
      <c r="H46" s="36"/>
      <c r="I46" s="37"/>
      <c r="J46" s="7"/>
      <c r="K46" s="32"/>
    </row>
    <row r="47" spans="1:11" ht="15.75">
      <c r="A47" s="25"/>
      <c r="B47" s="30"/>
      <c r="C47" t="s">
        <v>98</v>
      </c>
      <c r="E47" s="32"/>
      <c r="F47" s="36"/>
      <c r="G47" s="37"/>
      <c r="H47" s="36"/>
      <c r="I47" s="37"/>
      <c r="J47" s="7"/>
      <c r="K47" s="32"/>
    </row>
    <row r="48" spans="1:11" ht="15.75">
      <c r="A48" s="25"/>
      <c r="B48" s="30" t="s">
        <v>25</v>
      </c>
      <c r="C48" t="s">
        <v>86</v>
      </c>
      <c r="E48" s="32"/>
      <c r="F48" s="48">
        <f>F39/75831*100</f>
        <v>1.1406944389497697</v>
      </c>
      <c r="G48" s="37"/>
      <c r="H48" s="48">
        <f>H39/75831*100</f>
        <v>4.1210059210613075</v>
      </c>
      <c r="I48" s="37"/>
      <c r="J48" s="48">
        <f>J39/75831*100</f>
        <v>3.0739407366380505</v>
      </c>
      <c r="K48" s="32"/>
    </row>
    <row r="49" spans="1:11" ht="15.75">
      <c r="A49" s="25"/>
      <c r="B49" s="30" t="s">
        <v>78</v>
      </c>
      <c r="C49" t="s">
        <v>95</v>
      </c>
      <c r="E49" s="32"/>
      <c r="F49" s="25" t="s">
        <v>96</v>
      </c>
      <c r="G49" s="32"/>
      <c r="H49" s="25" t="s">
        <v>96</v>
      </c>
      <c r="I49" s="32"/>
      <c r="J49" s="47" t="s">
        <v>96</v>
      </c>
      <c r="K49" s="32"/>
    </row>
    <row r="50" spans="1:11" ht="15.75">
      <c r="A50" s="26"/>
      <c r="B50" s="54"/>
      <c r="C50" s="16"/>
      <c r="D50" s="16"/>
      <c r="E50" s="33"/>
      <c r="F50" s="44"/>
      <c r="G50" s="33"/>
      <c r="H50" s="26"/>
      <c r="I50" s="33"/>
      <c r="J50" s="16"/>
      <c r="K50" s="33"/>
    </row>
    <row r="51" spans="1:11" ht="15.75">
      <c r="A51" s="79">
        <v>4</v>
      </c>
      <c r="B51" s="34"/>
      <c r="C51" s="20" t="s">
        <v>100</v>
      </c>
      <c r="D51" s="20"/>
      <c r="E51" s="34"/>
      <c r="F51" s="80">
        <v>160</v>
      </c>
      <c r="G51" s="81"/>
      <c r="H51" s="80">
        <v>160</v>
      </c>
      <c r="I51" s="81"/>
      <c r="J51" s="80">
        <v>157</v>
      </c>
      <c r="K51" s="34"/>
    </row>
    <row r="52" spans="1:11" ht="15.75">
      <c r="A52" s="79">
        <v>5</v>
      </c>
      <c r="B52" s="34"/>
      <c r="C52" s="20" t="s">
        <v>101</v>
      </c>
      <c r="D52" s="20"/>
      <c r="E52" s="34"/>
      <c r="F52" s="80" t="s">
        <v>102</v>
      </c>
      <c r="G52" s="81"/>
      <c r="H52" s="80" t="s">
        <v>102</v>
      </c>
      <c r="I52" s="81"/>
      <c r="J52" s="80" t="s">
        <v>102</v>
      </c>
      <c r="K52" s="34"/>
    </row>
  </sheetData>
  <mergeCells count="23">
    <mergeCell ref="J17:K17"/>
    <mergeCell ref="F11:G11"/>
    <mergeCell ref="F12:G12"/>
    <mergeCell ref="F13:G13"/>
    <mergeCell ref="H17:I17"/>
    <mergeCell ref="F14:G14"/>
    <mergeCell ref="F16:G16"/>
    <mergeCell ref="F17:G17"/>
    <mergeCell ref="H14:I14"/>
    <mergeCell ref="H11:K11"/>
    <mergeCell ref="A1:K1"/>
    <mergeCell ref="A2:K2"/>
    <mergeCell ref="A3:K3"/>
    <mergeCell ref="A8:K8"/>
    <mergeCell ref="A9:K9"/>
    <mergeCell ref="A10:K10"/>
    <mergeCell ref="J15:K15"/>
    <mergeCell ref="J16:K16"/>
    <mergeCell ref="J13:K13"/>
    <mergeCell ref="J14:K14"/>
    <mergeCell ref="H16:I16"/>
    <mergeCell ref="H12:I12"/>
    <mergeCell ref="H13:I13"/>
  </mergeCells>
  <printOptions/>
  <pageMargins left="0.59" right="0.56" top="0.48" bottom="0.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E34">
      <selection activeCell="J34" sqref="J34"/>
    </sheetView>
  </sheetViews>
  <sheetFormatPr defaultColWidth="9.00390625" defaultRowHeight="15.75"/>
  <cols>
    <col min="1" max="1" width="5.375" style="0" customWidth="1"/>
    <col min="2" max="2" width="3.625" style="0" customWidth="1"/>
    <col min="3" max="3" width="3.375" style="0" customWidth="1"/>
    <col min="4" max="4" width="16.125" style="0" customWidth="1"/>
    <col min="6" max="6" width="18.75390625" style="0" customWidth="1"/>
    <col min="7" max="7" width="12.00390625" style="0" customWidth="1"/>
    <col min="8" max="8" width="4.375" style="0" customWidth="1"/>
    <col min="9" max="9" width="11.00390625" style="0" customWidth="1"/>
    <col min="10" max="10" width="4.375" style="0" customWidth="1"/>
  </cols>
  <sheetData>
    <row r="1" spans="1:10" ht="22.5">
      <c r="A1" s="99" t="s">
        <v>37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100" t="s">
        <v>38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.75">
      <c r="A3" s="100" t="s">
        <v>87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97" t="s">
        <v>49</v>
      </c>
      <c r="B5" s="101"/>
      <c r="C5" s="101"/>
      <c r="D5" s="101"/>
      <c r="E5" s="101"/>
      <c r="F5" s="101"/>
      <c r="G5" s="101"/>
      <c r="H5" s="101"/>
      <c r="I5" s="101"/>
      <c r="J5" s="98"/>
    </row>
    <row r="6" spans="1:10" ht="18.75">
      <c r="A6" s="63"/>
      <c r="B6" s="56"/>
      <c r="C6" s="56"/>
      <c r="D6" s="56"/>
      <c r="E6" s="56"/>
      <c r="F6" s="56"/>
      <c r="G6" s="56"/>
      <c r="H6" s="56"/>
      <c r="I6" s="56"/>
      <c r="J6" s="60"/>
    </row>
    <row r="7" spans="1:10" ht="15.75">
      <c r="A7" s="24"/>
      <c r="B7" s="19"/>
      <c r="C7" s="19"/>
      <c r="D7" s="19"/>
      <c r="E7" s="19"/>
      <c r="F7" s="35"/>
      <c r="G7" s="97" t="s">
        <v>77</v>
      </c>
      <c r="H7" s="98"/>
      <c r="I7" s="90" t="s">
        <v>76</v>
      </c>
      <c r="J7" s="91"/>
    </row>
    <row r="8" spans="1:10" ht="15.75">
      <c r="A8" s="24"/>
      <c r="B8" s="19"/>
      <c r="C8" s="19"/>
      <c r="D8" s="19"/>
      <c r="E8" s="19"/>
      <c r="F8" s="32"/>
      <c r="G8" s="107" t="s">
        <v>51</v>
      </c>
      <c r="H8" s="91"/>
      <c r="I8" s="90" t="s">
        <v>50</v>
      </c>
      <c r="J8" s="91"/>
    </row>
    <row r="9" spans="1:10" ht="15.75">
      <c r="A9" s="24"/>
      <c r="B9" s="19"/>
      <c r="C9" s="19"/>
      <c r="D9" s="19"/>
      <c r="E9" s="19"/>
      <c r="F9" s="32"/>
      <c r="G9" s="107" t="s">
        <v>52</v>
      </c>
      <c r="H9" s="91"/>
      <c r="I9" s="90" t="s">
        <v>54</v>
      </c>
      <c r="J9" s="91"/>
    </row>
    <row r="10" spans="1:10" ht="15.75">
      <c r="A10" s="24"/>
      <c r="B10" s="19"/>
      <c r="C10" s="19"/>
      <c r="D10" s="19"/>
      <c r="E10" s="19"/>
      <c r="F10" s="32"/>
      <c r="G10" s="107" t="s">
        <v>53</v>
      </c>
      <c r="H10" s="91"/>
      <c r="I10" s="90" t="s">
        <v>55</v>
      </c>
      <c r="J10" s="91"/>
    </row>
    <row r="11" spans="1:10" ht="15.75">
      <c r="A11" s="24"/>
      <c r="B11" s="19"/>
      <c r="C11" s="19"/>
      <c r="D11" s="19"/>
      <c r="E11" s="19"/>
      <c r="F11" s="32"/>
      <c r="G11" s="107" t="s">
        <v>41</v>
      </c>
      <c r="H11" s="91"/>
      <c r="I11" s="90" t="s">
        <v>56</v>
      </c>
      <c r="J11" s="91"/>
    </row>
    <row r="12" spans="1:10" ht="15.75">
      <c r="A12" s="24"/>
      <c r="B12" s="19"/>
      <c r="C12" s="19"/>
      <c r="D12" s="19"/>
      <c r="E12" s="19"/>
      <c r="F12" s="32"/>
      <c r="G12" s="94">
        <v>36464</v>
      </c>
      <c r="H12" s="93"/>
      <c r="I12" s="92">
        <v>36191</v>
      </c>
      <c r="J12" s="93"/>
    </row>
    <row r="13" spans="1:10" ht="15.75">
      <c r="A13" s="44"/>
      <c r="B13" s="16"/>
      <c r="C13" s="16"/>
      <c r="D13" s="16"/>
      <c r="E13" s="16"/>
      <c r="F13" s="33"/>
      <c r="G13" s="108" t="s">
        <v>42</v>
      </c>
      <c r="H13" s="103"/>
      <c r="I13" s="102" t="s">
        <v>42</v>
      </c>
      <c r="J13" s="103"/>
    </row>
    <row r="14" spans="1:10" ht="15.75">
      <c r="A14" s="64"/>
      <c r="B14" s="19"/>
      <c r="C14" s="19"/>
      <c r="D14" s="19"/>
      <c r="E14" s="19"/>
      <c r="F14" s="32"/>
      <c r="G14" s="24"/>
      <c r="H14" s="32"/>
      <c r="I14" s="19"/>
      <c r="J14" s="32"/>
    </row>
    <row r="15" spans="1:10" ht="15.75">
      <c r="A15" s="66">
        <v>1</v>
      </c>
      <c r="B15" s="19" t="s">
        <v>57</v>
      </c>
      <c r="C15" s="19"/>
      <c r="D15" s="19"/>
      <c r="E15" s="19"/>
      <c r="F15" s="32"/>
      <c r="G15" s="7">
        <v>7367</v>
      </c>
      <c r="H15" s="37"/>
      <c r="I15" s="71">
        <v>19568</v>
      </c>
      <c r="J15" s="32"/>
    </row>
    <row r="16" spans="1:10" ht="15.75">
      <c r="A16" s="66">
        <v>2</v>
      </c>
      <c r="B16" s="19" t="s">
        <v>58</v>
      </c>
      <c r="C16" s="19"/>
      <c r="D16" s="19"/>
      <c r="E16" s="19"/>
      <c r="F16" s="32"/>
      <c r="G16" s="7">
        <v>9859</v>
      </c>
      <c r="H16" s="37"/>
      <c r="I16" s="71">
        <v>9879</v>
      </c>
      <c r="J16" s="32"/>
    </row>
    <row r="17" spans="1:10" ht="15.75">
      <c r="A17" s="66">
        <v>3</v>
      </c>
      <c r="B17" s="19" t="s">
        <v>59</v>
      </c>
      <c r="C17" s="19"/>
      <c r="D17" s="19"/>
      <c r="E17" s="19"/>
      <c r="F17" s="32"/>
      <c r="G17" s="7">
        <v>836</v>
      </c>
      <c r="H17" s="37"/>
      <c r="I17" s="71">
        <v>836</v>
      </c>
      <c r="J17" s="32"/>
    </row>
    <row r="18" spans="1:10" ht="15.75">
      <c r="A18" s="66">
        <v>4</v>
      </c>
      <c r="B18" s="19" t="s">
        <v>60</v>
      </c>
      <c r="C18" s="19"/>
      <c r="D18" s="19"/>
      <c r="E18" s="19"/>
      <c r="F18" s="32"/>
      <c r="G18" s="7">
        <v>60783</v>
      </c>
      <c r="H18" s="37"/>
      <c r="I18" s="71">
        <v>9325</v>
      </c>
      <c r="J18" s="32"/>
    </row>
    <row r="19" spans="1:10" ht="15.75">
      <c r="A19" s="66">
        <v>5</v>
      </c>
      <c r="B19" s="19" t="s">
        <v>61</v>
      </c>
      <c r="C19" s="19"/>
      <c r="D19" s="19"/>
      <c r="E19" s="19"/>
      <c r="F19" s="32"/>
      <c r="G19" s="7">
        <v>1902</v>
      </c>
      <c r="H19" s="37"/>
      <c r="I19" s="71">
        <v>1892</v>
      </c>
      <c r="J19" s="32"/>
    </row>
    <row r="20" spans="1:10" ht="15.75">
      <c r="A20" s="66">
        <v>6</v>
      </c>
      <c r="B20" s="19" t="s">
        <v>62</v>
      </c>
      <c r="C20" s="19"/>
      <c r="D20" s="19"/>
      <c r="E20" s="19"/>
      <c r="F20" s="32"/>
      <c r="G20" s="7">
        <v>0</v>
      </c>
      <c r="H20" s="37"/>
      <c r="I20" s="7">
        <v>0</v>
      </c>
      <c r="J20" s="32"/>
    </row>
    <row r="21" spans="1:10" ht="15.75">
      <c r="A21" s="65"/>
      <c r="B21" s="16"/>
      <c r="C21" s="16"/>
      <c r="D21" s="16"/>
      <c r="E21" s="16"/>
      <c r="F21" s="33"/>
      <c r="G21" s="38"/>
      <c r="H21" s="39"/>
      <c r="I21" s="6"/>
      <c r="J21" s="33"/>
    </row>
    <row r="22" spans="1:10" ht="15.75">
      <c r="A22" s="66">
        <v>7</v>
      </c>
      <c r="B22" s="19" t="s">
        <v>63</v>
      </c>
      <c r="C22" s="19"/>
      <c r="D22" s="19"/>
      <c r="E22" s="19"/>
      <c r="F22" s="32"/>
      <c r="G22" s="36"/>
      <c r="H22" s="37"/>
      <c r="I22" s="61"/>
      <c r="J22" s="32"/>
    </row>
    <row r="23" spans="1:10" ht="15.75">
      <c r="A23" s="66"/>
      <c r="B23" s="19"/>
      <c r="C23" s="19" t="s">
        <v>2</v>
      </c>
      <c r="D23" s="19"/>
      <c r="E23" s="19"/>
      <c r="F23" s="32"/>
      <c r="G23" s="36">
        <v>11400</v>
      </c>
      <c r="H23" s="37"/>
      <c r="I23" s="7">
        <v>12167</v>
      </c>
      <c r="J23" s="32"/>
    </row>
    <row r="24" spans="1:10" ht="15.75">
      <c r="A24" s="66"/>
      <c r="B24" s="19"/>
      <c r="C24" s="19" t="s">
        <v>3</v>
      </c>
      <c r="D24" s="19"/>
      <c r="E24" s="19"/>
      <c r="F24" s="32"/>
      <c r="G24" s="36">
        <v>43504</v>
      </c>
      <c r="H24" s="37"/>
      <c r="I24" s="7">
        <v>43784</v>
      </c>
      <c r="J24" s="32"/>
    </row>
    <row r="25" spans="1:10" ht="15.75">
      <c r="A25" s="66"/>
      <c r="B25" s="19"/>
      <c r="C25" s="19" t="s">
        <v>4</v>
      </c>
      <c r="D25" s="19"/>
      <c r="E25" s="19"/>
      <c r="F25" s="32"/>
      <c r="G25" s="36">
        <v>10093</v>
      </c>
      <c r="H25" s="37"/>
      <c r="I25" s="7">
        <v>9620</v>
      </c>
      <c r="J25" s="32"/>
    </row>
    <row r="26" spans="1:10" ht="15.75">
      <c r="A26" s="66"/>
      <c r="B26" s="19"/>
      <c r="C26" s="19" t="s">
        <v>5</v>
      </c>
      <c r="D26" s="19"/>
      <c r="E26" s="19"/>
      <c r="F26" s="32"/>
      <c r="G26" s="36">
        <v>343</v>
      </c>
      <c r="H26" s="37"/>
      <c r="I26" s="7">
        <v>444</v>
      </c>
      <c r="J26" s="32"/>
    </row>
    <row r="27" spans="1:10" ht="15.75">
      <c r="A27" s="66"/>
      <c r="B27" s="19"/>
      <c r="C27" s="19" t="s">
        <v>6</v>
      </c>
      <c r="D27" s="19"/>
      <c r="E27" s="19"/>
      <c r="F27" s="32"/>
      <c r="G27" s="36">
        <v>2041</v>
      </c>
      <c r="H27" s="37"/>
      <c r="I27" s="7">
        <v>29852</v>
      </c>
      <c r="J27" s="32"/>
    </row>
    <row r="28" spans="1:10" ht="15.75">
      <c r="A28" s="66"/>
      <c r="B28" s="19"/>
      <c r="C28" s="19" t="s">
        <v>7</v>
      </c>
      <c r="D28" s="19"/>
      <c r="E28" s="19"/>
      <c r="F28" s="32"/>
      <c r="G28" s="38">
        <v>1655</v>
      </c>
      <c r="H28" s="39"/>
      <c r="I28" s="6">
        <v>3099</v>
      </c>
      <c r="J28" s="33"/>
    </row>
    <row r="29" spans="1:10" ht="15.75">
      <c r="A29" s="65"/>
      <c r="B29" s="16"/>
      <c r="C29" s="16"/>
      <c r="D29" s="16"/>
      <c r="E29" s="16"/>
      <c r="F29" s="33"/>
      <c r="G29" s="38">
        <f>SUM(G23:G28)</f>
        <v>69036</v>
      </c>
      <c r="H29" s="39"/>
      <c r="I29" s="6">
        <f>SUM(I23:I28)</f>
        <v>98966</v>
      </c>
      <c r="J29" s="33"/>
    </row>
    <row r="30" spans="1:10" ht="15.75">
      <c r="A30" s="66">
        <v>8</v>
      </c>
      <c r="B30" s="19" t="s">
        <v>64</v>
      </c>
      <c r="C30" s="19"/>
      <c r="D30" s="19"/>
      <c r="E30" s="19"/>
      <c r="F30" s="32"/>
      <c r="G30" s="36"/>
      <c r="H30" s="37"/>
      <c r="I30" s="7"/>
      <c r="J30" s="32"/>
    </row>
    <row r="31" spans="1:10" ht="15.75">
      <c r="A31" s="66"/>
      <c r="B31" s="19"/>
      <c r="C31" s="19" t="s">
        <v>65</v>
      </c>
      <c r="D31" s="19"/>
      <c r="E31" s="19"/>
      <c r="F31" s="32"/>
      <c r="G31" s="36">
        <v>2130</v>
      </c>
      <c r="H31" s="37"/>
      <c r="I31" s="7">
        <v>1837</v>
      </c>
      <c r="J31" s="32"/>
    </row>
    <row r="32" spans="1:10" ht="15.75">
      <c r="A32" s="66"/>
      <c r="B32" s="19"/>
      <c r="C32" s="19" t="s">
        <v>66</v>
      </c>
      <c r="D32" s="19"/>
      <c r="E32" s="19"/>
      <c r="F32" s="32"/>
      <c r="G32" s="36">
        <v>552</v>
      </c>
      <c r="H32" s="37"/>
      <c r="I32" s="7">
        <v>2117</v>
      </c>
      <c r="J32" s="32"/>
    </row>
    <row r="33" spans="1:10" ht="15.75">
      <c r="A33" s="66"/>
      <c r="B33" s="19"/>
      <c r="C33" s="19" t="s">
        <v>109</v>
      </c>
      <c r="D33" s="19"/>
      <c r="E33" s="19"/>
      <c r="F33" s="32"/>
      <c r="G33" s="36">
        <v>10547</v>
      </c>
      <c r="H33" s="37"/>
      <c r="I33" s="7">
        <v>5</v>
      </c>
      <c r="J33" s="32"/>
    </row>
    <row r="34" spans="1:10" ht="15.75">
      <c r="A34" s="66"/>
      <c r="B34" s="19"/>
      <c r="C34" s="19" t="s">
        <v>8</v>
      </c>
      <c r="D34" s="19"/>
      <c r="E34" s="19"/>
      <c r="F34" s="32"/>
      <c r="G34" s="38">
        <v>1796</v>
      </c>
      <c r="H34" s="39"/>
      <c r="I34" s="6">
        <v>4520</v>
      </c>
      <c r="J34" s="33"/>
    </row>
    <row r="35" spans="1:10" ht="15.75">
      <c r="A35" s="65"/>
      <c r="B35" s="16"/>
      <c r="C35" s="16"/>
      <c r="D35" s="16"/>
      <c r="E35" s="16"/>
      <c r="F35" s="33"/>
      <c r="G35" s="38">
        <f>SUM(G31:G34)</f>
        <v>15025</v>
      </c>
      <c r="H35" s="39"/>
      <c r="I35" s="6">
        <f>SUM(I31:I34)</f>
        <v>8479</v>
      </c>
      <c r="J35" s="33"/>
    </row>
    <row r="36" spans="1:10" ht="15.75">
      <c r="A36" s="66">
        <v>9</v>
      </c>
      <c r="B36" s="19" t="s">
        <v>67</v>
      </c>
      <c r="C36" s="19"/>
      <c r="D36" s="19"/>
      <c r="E36" s="19"/>
      <c r="F36" s="32"/>
      <c r="G36" s="36">
        <f>G29-G35</f>
        <v>54011</v>
      </c>
      <c r="H36" s="37"/>
      <c r="I36" s="7">
        <f>I29-I35</f>
        <v>90487</v>
      </c>
      <c r="J36" s="32"/>
    </row>
    <row r="37" spans="1:10" ht="15.75">
      <c r="A37" s="66"/>
      <c r="B37" s="19" t="s">
        <v>68</v>
      </c>
      <c r="C37" s="19"/>
      <c r="D37" s="19"/>
      <c r="E37" s="19"/>
      <c r="F37" s="32"/>
      <c r="G37" s="36">
        <v>21</v>
      </c>
      <c r="H37" s="37"/>
      <c r="I37" s="7">
        <v>21</v>
      </c>
      <c r="J37" s="32"/>
    </row>
    <row r="38" spans="1:10" ht="15.75">
      <c r="A38" s="67"/>
      <c r="B38" s="19"/>
      <c r="C38" s="19"/>
      <c r="D38" s="19"/>
      <c r="E38" s="19"/>
      <c r="F38" s="32"/>
      <c r="G38" s="36"/>
      <c r="H38" s="37"/>
      <c r="I38" s="7"/>
      <c r="J38" s="32"/>
    </row>
    <row r="39" spans="1:10" ht="16.5" thickBot="1">
      <c r="A39" s="68"/>
      <c r="B39" s="57"/>
      <c r="C39" s="57"/>
      <c r="D39" s="57"/>
      <c r="E39" s="57"/>
      <c r="F39" s="58"/>
      <c r="G39" s="72">
        <f>G36+G37+G15+G16+G17+G18+G19+G20</f>
        <v>134779</v>
      </c>
      <c r="H39" s="73"/>
      <c r="I39" s="74">
        <f>I36+I37+I15+I16+I17+I18+I19+I20</f>
        <v>132008</v>
      </c>
      <c r="J39" s="62"/>
    </row>
    <row r="40" spans="1:10" ht="16.5" thickTop="1">
      <c r="A40" s="67"/>
      <c r="B40" s="19"/>
      <c r="C40" s="19"/>
      <c r="D40" s="19"/>
      <c r="E40" s="19"/>
      <c r="F40" s="32"/>
      <c r="G40" s="36"/>
      <c r="H40" s="37"/>
      <c r="I40" s="7"/>
      <c r="J40" s="32"/>
    </row>
    <row r="41" spans="1:10" ht="15.75">
      <c r="A41" s="66">
        <v>10</v>
      </c>
      <c r="B41" s="19" t="s">
        <v>69</v>
      </c>
      <c r="C41" s="19"/>
      <c r="D41" s="19"/>
      <c r="E41" s="19"/>
      <c r="F41" s="32"/>
      <c r="G41" s="36"/>
      <c r="H41" s="37"/>
      <c r="I41" s="7"/>
      <c r="J41" s="32"/>
    </row>
    <row r="42" spans="1:10" ht="15.75">
      <c r="A42" s="66"/>
      <c r="B42" s="19"/>
      <c r="C42" s="19" t="s">
        <v>10</v>
      </c>
      <c r="D42" s="19"/>
      <c r="E42" s="19"/>
      <c r="F42" s="32"/>
      <c r="G42" s="36">
        <v>75831</v>
      </c>
      <c r="H42" s="37"/>
      <c r="I42" s="7">
        <v>75831</v>
      </c>
      <c r="J42" s="32"/>
    </row>
    <row r="43" spans="1:10" ht="15.75">
      <c r="A43" s="66"/>
      <c r="B43" s="19"/>
      <c r="C43" s="19" t="s">
        <v>70</v>
      </c>
      <c r="D43" s="19"/>
      <c r="E43" s="19"/>
      <c r="F43" s="32"/>
      <c r="G43" s="36"/>
      <c r="H43" s="37"/>
      <c r="I43" s="7"/>
      <c r="J43" s="32"/>
    </row>
    <row r="44" spans="1:10" ht="15.75">
      <c r="A44" s="66"/>
      <c r="B44" s="19"/>
      <c r="C44" s="19"/>
      <c r="D44" s="19" t="s">
        <v>71</v>
      </c>
      <c r="E44" s="19"/>
      <c r="F44" s="32"/>
      <c r="G44" s="36">
        <v>4268</v>
      </c>
      <c r="H44" s="37"/>
      <c r="I44" s="7">
        <v>4268</v>
      </c>
      <c r="J44" s="32"/>
    </row>
    <row r="45" spans="1:10" ht="15.75">
      <c r="A45" s="66"/>
      <c r="B45" s="19"/>
      <c r="C45" s="19"/>
      <c r="D45" s="19" t="s">
        <v>11</v>
      </c>
      <c r="E45" s="19"/>
      <c r="F45" s="32"/>
      <c r="G45" s="36">
        <v>9</v>
      </c>
      <c r="H45" s="37"/>
      <c r="I45" s="7">
        <v>9</v>
      </c>
      <c r="J45" s="32"/>
    </row>
    <row r="46" spans="1:10" ht="15.75">
      <c r="A46" s="66"/>
      <c r="B46" s="19"/>
      <c r="C46" s="19"/>
      <c r="D46" s="19" t="s">
        <v>75</v>
      </c>
      <c r="E46" s="19"/>
      <c r="F46" s="32"/>
      <c r="G46" s="36">
        <v>2208</v>
      </c>
      <c r="H46" s="37"/>
      <c r="I46" s="7">
        <v>2598</v>
      </c>
      <c r="J46" s="32"/>
    </row>
    <row r="47" spans="1:10" ht="15.75">
      <c r="A47" s="66"/>
      <c r="B47" s="19"/>
      <c r="C47" s="19"/>
      <c r="D47" s="19" t="s">
        <v>72</v>
      </c>
      <c r="E47" s="19"/>
      <c r="F47" s="32"/>
      <c r="G47" s="38">
        <v>39336</v>
      </c>
      <c r="H47" s="39"/>
      <c r="I47" s="6">
        <v>36211</v>
      </c>
      <c r="J47" s="33"/>
    </row>
    <row r="48" spans="1:10" ht="15.75">
      <c r="A48" s="66"/>
      <c r="B48" s="19"/>
      <c r="C48" s="19"/>
      <c r="D48" s="19"/>
      <c r="E48" s="19"/>
      <c r="F48" s="32"/>
      <c r="G48" s="36">
        <f>SUM(G42:G47)</f>
        <v>121652</v>
      </c>
      <c r="H48" s="37"/>
      <c r="I48" s="7">
        <f>SUM(I42:I47)</f>
        <v>118917</v>
      </c>
      <c r="J48" s="32"/>
    </row>
    <row r="49" spans="1:10" ht="15.75">
      <c r="A49" s="66">
        <v>11</v>
      </c>
      <c r="B49" s="19" t="s">
        <v>73</v>
      </c>
      <c r="C49" s="19"/>
      <c r="D49" s="19"/>
      <c r="E49" s="19"/>
      <c r="F49" s="32"/>
      <c r="G49" s="7">
        <v>1370</v>
      </c>
      <c r="H49" s="37"/>
      <c r="I49" s="7">
        <v>1334</v>
      </c>
      <c r="J49" s="32"/>
    </row>
    <row r="50" spans="1:10" ht="15.75">
      <c r="A50" s="66">
        <v>12</v>
      </c>
      <c r="B50" s="19" t="s">
        <v>99</v>
      </c>
      <c r="C50" s="19"/>
      <c r="D50" s="19"/>
      <c r="E50" s="19"/>
      <c r="F50" s="32"/>
      <c r="G50" s="7">
        <v>111</v>
      </c>
      <c r="H50" s="37"/>
      <c r="I50" s="7">
        <v>111</v>
      </c>
      <c r="J50" s="32"/>
    </row>
    <row r="51" spans="1:10" ht="15.75">
      <c r="A51" s="66">
        <v>13</v>
      </c>
      <c r="B51" s="19" t="s">
        <v>103</v>
      </c>
      <c r="C51" s="19"/>
      <c r="D51" s="19"/>
      <c r="E51" s="19"/>
      <c r="F51" s="32"/>
      <c r="G51" s="7">
        <f>11757-111</f>
        <v>11646</v>
      </c>
      <c r="H51" s="37"/>
      <c r="I51" s="7">
        <f>11757-111</f>
        <v>11646</v>
      </c>
      <c r="J51" s="32"/>
    </row>
    <row r="52" spans="1:10" ht="15.75">
      <c r="A52" s="66"/>
      <c r="B52" s="19"/>
      <c r="C52" s="19"/>
      <c r="D52" s="19"/>
      <c r="E52" s="19"/>
      <c r="F52" s="32"/>
      <c r="G52" s="36"/>
      <c r="H52" s="37"/>
      <c r="I52" s="7"/>
      <c r="J52" s="32"/>
    </row>
    <row r="53" spans="1:10" ht="16.5" thickBot="1">
      <c r="A53" s="69"/>
      <c r="B53" s="57"/>
      <c r="C53" s="57"/>
      <c r="D53" s="57"/>
      <c r="E53" s="57"/>
      <c r="F53" s="58"/>
      <c r="G53" s="72">
        <f>SUM(G48:G51)</f>
        <v>134779</v>
      </c>
      <c r="H53" s="73"/>
      <c r="I53" s="74">
        <f>SUM(I48:I51)</f>
        <v>132008</v>
      </c>
      <c r="J53" s="75"/>
    </row>
    <row r="54" spans="1:10" ht="16.5" thickTop="1">
      <c r="A54" s="66"/>
      <c r="B54" s="19"/>
      <c r="C54" s="19"/>
      <c r="D54" s="19"/>
      <c r="E54" s="19"/>
      <c r="F54" s="32"/>
      <c r="G54" s="24"/>
      <c r="H54" s="32"/>
      <c r="I54" s="19"/>
      <c r="J54" s="32"/>
    </row>
    <row r="55" spans="1:10" ht="16.5" thickBot="1">
      <c r="A55" s="70">
        <v>14</v>
      </c>
      <c r="B55" s="17" t="s">
        <v>74</v>
      </c>
      <c r="C55" s="17"/>
      <c r="D55" s="17"/>
      <c r="E55" s="17"/>
      <c r="F55" s="59"/>
      <c r="G55" s="76">
        <v>160</v>
      </c>
      <c r="H55" s="77"/>
      <c r="I55" s="78">
        <v>157</v>
      </c>
      <c r="J55" s="77"/>
    </row>
    <row r="56" ht="15.75">
      <c r="A56" s="1"/>
    </row>
    <row r="57" ht="15.75">
      <c r="A57" s="1"/>
    </row>
  </sheetData>
  <mergeCells count="18">
    <mergeCell ref="G13:H13"/>
    <mergeCell ref="I13:J13"/>
    <mergeCell ref="I12:J12"/>
    <mergeCell ref="G12:H12"/>
    <mergeCell ref="G10:H10"/>
    <mergeCell ref="G11:H11"/>
    <mergeCell ref="I10:J10"/>
    <mergeCell ref="I11:J11"/>
    <mergeCell ref="I8:J8"/>
    <mergeCell ref="I9:J9"/>
    <mergeCell ref="G7:H7"/>
    <mergeCell ref="I7:J7"/>
    <mergeCell ref="G8:H8"/>
    <mergeCell ref="G9:H9"/>
    <mergeCell ref="A1:J1"/>
    <mergeCell ref="A2:J2"/>
    <mergeCell ref="A3:J3"/>
    <mergeCell ref="A5:J5"/>
  </mergeCells>
  <printOptions horizontalCentered="1"/>
  <pageMargins left="0.75" right="0.75" top="0.62" bottom="0.24" header="0.5" footer="0.33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B9"/>
  <sheetViews>
    <sheetView workbookViewId="0" topLeftCell="A1">
      <selection activeCell="B12" sqref="B12"/>
    </sheetView>
  </sheetViews>
  <sheetFormatPr defaultColWidth="9.00390625" defaultRowHeight="15.75"/>
  <cols>
    <col min="1" max="1" width="11.50390625" style="0" customWidth="1"/>
    <col min="2" max="2" width="10.875" style="0" bestFit="1" customWidth="1"/>
  </cols>
  <sheetData>
    <row r="9" spans="1:2" ht="15.75">
      <c r="A9" s="2"/>
      <c r="B9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CAROL WONG</cp:lastModifiedBy>
  <cp:lastPrinted>1999-12-22T07:33:03Z</cp:lastPrinted>
  <dcterms:created xsi:type="dcterms:W3CDTF">1999-03-26T03:58:39Z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